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3"/>
  </bookViews>
  <sheets>
    <sheet name="Шувалово" sheetId="1" r:id="rId1"/>
    <sheet name="Парголово" sheetId="4" r:id="rId2"/>
    <sheet name="Йес" sheetId="6" r:id="rId3"/>
    <sheet name="Пионер-Сервис" sheetId="7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D13" i="7" l="1"/>
  <c r="D12" i="7"/>
  <c r="D21" i="7" l="1"/>
  <c r="D19" i="7"/>
  <c r="D18" i="7"/>
  <c r="D17" i="7"/>
  <c r="D16" i="7"/>
  <c r="D13" i="6"/>
  <c r="D12" i="6"/>
  <c r="D15" i="6"/>
  <c r="D14" i="6" s="1"/>
  <c r="D21" i="4"/>
  <c r="D19" i="4"/>
  <c r="D18" i="4"/>
  <c r="D17" i="4"/>
  <c r="D16" i="4"/>
  <c r="D13" i="4"/>
  <c r="D12" i="4"/>
  <c r="D21" i="1"/>
  <c r="D19" i="1"/>
  <c r="D18" i="1"/>
  <c r="D17" i="1"/>
  <c r="D16" i="1"/>
  <c r="D15" i="1" s="1"/>
  <c r="D14" i="1" s="1"/>
  <c r="D13" i="1"/>
  <c r="D12" i="1"/>
  <c r="D15" i="7" l="1"/>
  <c r="D14" i="7" s="1"/>
  <c r="D15" i="4"/>
  <c r="D14" i="4" s="1"/>
</calcChain>
</file>

<file path=xl/comments1.xml><?xml version="1.0" encoding="utf-8"?>
<comments xmlns="http://schemas.openxmlformats.org/spreadsheetml/2006/main">
  <authors>
    <author>Автор</author>
  </authors>
  <commentList>
    <comment ref="D7" authorId="0" shapeId="0">
      <text>
        <r>
          <rPr>
            <i/>
            <sz val="9"/>
            <color indexed="81"/>
            <rFont val="Tahoma"/>
            <family val="2"/>
            <charset val="204"/>
          </rPr>
          <t>Дата в формате ДД-ММ-ГГГГ</t>
        </r>
      </text>
    </comment>
    <comment ref="D11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23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24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7" authorId="0" shapeId="0">
      <text>
        <r>
          <rPr>
            <i/>
            <sz val="9"/>
            <color indexed="81"/>
            <rFont val="Tahoma"/>
            <family val="2"/>
            <charset val="204"/>
          </rPr>
          <t>Дата в формате ДД-ММ-ГГГГ</t>
        </r>
      </text>
    </comment>
    <comment ref="D11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23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24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7" authorId="0" shapeId="0">
      <text>
        <r>
          <rPr>
            <i/>
            <sz val="9"/>
            <color indexed="81"/>
            <rFont val="Tahoma"/>
            <family val="2"/>
            <charset val="204"/>
          </rPr>
          <t>Дата в формате ДД-ММ-ГГГГ</t>
        </r>
      </text>
    </comment>
    <comment ref="D11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23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24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7" authorId="0" shapeId="0">
      <text>
        <r>
          <rPr>
            <i/>
            <sz val="9"/>
            <color indexed="81"/>
            <rFont val="Tahoma"/>
            <family val="2"/>
            <charset val="204"/>
          </rPr>
          <t>Дата в формате ДД-ММ-ГГГГ</t>
        </r>
      </text>
    </comment>
    <comment ref="D11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23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24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</commentList>
</comments>
</file>

<file path=xl/sharedStrings.xml><?xml version="1.0" encoding="utf-8"?>
<sst xmlns="http://schemas.openxmlformats.org/spreadsheetml/2006/main" count="228" uniqueCount="50">
  <si>
    <t xml:space="preserve">Форма 1.2. Сведения об основных показателях финансово-хозяйственной деятельности управляющей организации, товарищества,  кооператива
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</si>
  <si>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</si>
  <si>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</si>
  <si>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</si>
  <si>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</si>
  <si>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</si>
  <si>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</si>
  <si>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</si>
  <si>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</si>
  <si>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</si>
  <si>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</si>
  <si>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Сведения об основных показателях финансово-хозяйственной деятельности</t>
  </si>
  <si>
    <t>4.</t>
  </si>
  <si>
    <t>Годовая бухгалтерская отчетность</t>
  </si>
  <si>
    <t>5.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</si>
  <si>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</si>
  <si>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</si>
  <si>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6.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</si>
  <si>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</si>
  <si>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7.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</si>
  <si>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</si>
  <si>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8.</t>
  </si>
  <si>
    <t xml:space="preserve">     - тепловая энергия, в том числе:</t>
  </si>
  <si>
    <t>9.</t>
  </si>
  <si>
    <t xml:space="preserve">            - тепловая энергия для нужд отопления</t>
  </si>
  <si>
    <t>10.</t>
  </si>
  <si>
    <t xml:space="preserve">            -  тепловая энергия для нужд горячего водоснабжения</t>
  </si>
  <si>
    <t>11.</t>
  </si>
  <si>
    <t xml:space="preserve">     - холодная вода</t>
  </si>
  <si>
    <t>12.</t>
  </si>
  <si>
    <t xml:space="preserve">     -  водоотведение</t>
  </si>
  <si>
    <t>13.</t>
  </si>
  <si>
    <t xml:space="preserve">     - поставка газа</t>
  </si>
  <si>
    <t>14.</t>
  </si>
  <si>
    <t xml:space="preserve">     -  электрическая энергия</t>
  </si>
  <si>
    <t>15.</t>
  </si>
  <si>
    <t xml:space="preserve">     - прочие ресурсы (услуги)</t>
  </si>
  <si>
    <t>16.</t>
  </si>
  <si>
    <t>Смета доходов и расходов товарищества или кооператива</t>
  </si>
  <si>
    <t>17.</t>
  </si>
  <si>
    <t>Отчет о выполнении сметы доходов и расходов товарищества или кооператива</t>
  </si>
  <si>
    <t>ООО "Пионер-Сервис ШУВАЛОВО"</t>
  </si>
  <si>
    <t>ООО "Пионер-Сервис ПАРГОЛОВО"</t>
  </si>
  <si>
    <t xml:space="preserve"> (Выборгское шоссе дом 17, корпус 1)</t>
  </si>
  <si>
    <t xml:space="preserve"> (Выборгское шоссе дом 17, корпус 2,3,4)</t>
  </si>
  <si>
    <t>ООО "Пионер-Сервис Йес"</t>
  </si>
  <si>
    <t xml:space="preserve"> (пр. Просвещения дом 15)</t>
  </si>
  <si>
    <t>ООО "ПИОНЕР-СЕРВИС"</t>
  </si>
  <si>
    <t xml:space="preserve"> (пр. Королева дом 21 корпус 1, пр. Комсомола дом 14, корпус 2)</t>
  </si>
  <si>
    <r>
      <t xml:space="preserve">1.       </t>
    </r>
    <r>
      <rPr>
        <b/>
        <sz val="12"/>
        <color rgb="FF000000"/>
        <rFont val="Arial"/>
        <family val="2"/>
        <charset val="204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</si>
</sst>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9"/>
      <color indexed="81"/>
      <name val="Tahoma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164" fontId="1" fillId="0" borderId="0" xfId="0" applyNumberFormat="1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6;&#1040;&#1057;&#1050;&#1056;&#1067;&#1058;&#1048;&#1045;%20&#1048;&#1053;&#1060;&#1054;&#1056;&#1052;&#1040;&#1062;&#1048;&#1048;\&#1054;&#1090;&#1095;&#1077;&#1090;%20&#1086;&#1073;%20&#1080;&#1089;&#1087;&#1086;&#1083;&#1085;&#1077;&#1085;&#1080;&#1080;%20&#1076;&#1086;&#1075;&#1086;&#1074;&#1086;&#1088;&#1072;%20&#1091;&#1087;&#1088;&#1072;&#1074;&#1083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ный список"/>
      <sheetName val="Комсомола 14"/>
      <sheetName val="Королева 21 к1"/>
      <sheetName val="ВШ 17 к1"/>
      <sheetName val="ВШ 17 к2"/>
      <sheetName val="ВШ 17 к3"/>
      <sheetName val="ВШ 17к4"/>
      <sheetName val="Просвещение 15"/>
    </sheetNames>
    <sheetDataSet>
      <sheetData sheetId="0"/>
      <sheetData sheetId="1"/>
      <sheetData sheetId="2"/>
      <sheetData sheetId="3">
        <row r="36">
          <cell r="K36">
            <v>2427518.2512457115</v>
          </cell>
        </row>
        <row r="37">
          <cell r="K37">
            <v>8950971.9520333633</v>
          </cell>
        </row>
        <row r="38">
          <cell r="K38">
            <v>1040010.0528242773</v>
          </cell>
        </row>
        <row r="39">
          <cell r="K39">
            <v>1586557.5321752068</v>
          </cell>
        </row>
        <row r="40">
          <cell r="K40">
            <v>143387</v>
          </cell>
        </row>
        <row r="44">
          <cell r="E44">
            <v>32244000.969999999</v>
          </cell>
          <cell r="F44">
            <v>34469987.370000005</v>
          </cell>
        </row>
      </sheetData>
      <sheetData sheetId="4"/>
      <sheetData sheetId="5"/>
      <sheetData sheetId="6"/>
      <sheetData sheetId="7">
        <row r="37">
          <cell r="E37">
            <v>14881999.999999998</v>
          </cell>
          <cell r="F37">
            <v>8455519.6699999999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"/>
  <sheetViews>
    <sheetView workbookViewId="0">
      <selection activeCell="F12" sqref="F12"/>
    </sheetView>
  </sheetViews>
  <sheetFormatPr defaultRowHeight="15.75" x14ac:dyDescent="0.25"/>
  <cols>
    <col min="1" max="1" width="5.85546875" style="1" customWidth="1"/>
    <col min="2" max="2" width="41.140625" style="1" customWidth="1"/>
    <col min="3" max="3" width="11.42578125" style="1" customWidth="1"/>
    <col min="4" max="4" width="28.85546875" style="4" customWidth="1"/>
    <col min="5" max="5" width="9.140625" style="1"/>
    <col min="6" max="6" width="12.7109375" style="1" bestFit="1" customWidth="1"/>
    <col min="7" max="16384" width="9.140625" style="1"/>
  </cols>
  <sheetData>
    <row r="1" spans="1:6" x14ac:dyDescent="0.25">
      <c r="A1" s="6"/>
      <c r="B1" s="7" t="s">
        <v>41</v>
      </c>
      <c r="C1" s="6"/>
      <c r="D1" s="8"/>
    </row>
    <row r="2" spans="1:6" x14ac:dyDescent="0.25">
      <c r="A2" s="6"/>
      <c r="B2" s="6" t="s">
        <v>43</v>
      </c>
      <c r="C2" s="6"/>
      <c r="D2" s="8"/>
    </row>
    <row r="3" spans="1:6" x14ac:dyDescent="0.25">
      <c r="A3" s="6"/>
      <c r="B3" s="6"/>
      <c r="C3" s="6"/>
      <c r="D3" s="8"/>
    </row>
    <row r="4" spans="1:6" ht="32.25" customHeight="1" x14ac:dyDescent="0.25">
      <c r="A4" s="9" t="s">
        <v>0</v>
      </c>
      <c r="B4" s="9"/>
      <c r="C4" s="9"/>
      <c r="D4" s="9"/>
    </row>
    <row r="5" spans="1:6" x14ac:dyDescent="0.25">
      <c r="A5" s="6"/>
      <c r="B5" s="6"/>
      <c r="C5" s="6"/>
      <c r="D5" s="8"/>
    </row>
    <row r="6" spans="1:6" ht="31.5" x14ac:dyDescent="0.25">
      <c r="A6" s="10" t="s">
        <v>1</v>
      </c>
      <c r="B6" s="10" t="s">
        <v>2</v>
      </c>
      <c r="C6" s="10" t="s">
        <v>3</v>
      </c>
      <c r="D6" s="11" t="s">
        <v>4</v>
      </c>
    </row>
    <row r="7" spans="1:6" s="2" customFormat="1" ht="31.5" x14ac:dyDescent="0.25">
      <c r="A7" s="12" t="s">
        <v>49</v>
      </c>
      <c r="B7" s="13" t="s">
        <v>5</v>
      </c>
      <c r="C7" s="14" t="s">
        <v>6</v>
      </c>
      <c r="D7" s="15">
        <v>42093</v>
      </c>
    </row>
    <row r="8" spans="1:6" s="2" customFormat="1" x14ac:dyDescent="0.25">
      <c r="A8" s="12" t="s">
        <v>7</v>
      </c>
      <c r="B8" s="13" t="s">
        <v>8</v>
      </c>
      <c r="C8" s="14"/>
      <c r="D8" s="15">
        <v>41640</v>
      </c>
    </row>
    <row r="9" spans="1:6" s="2" customFormat="1" x14ac:dyDescent="0.25">
      <c r="A9" s="12" t="s">
        <v>9</v>
      </c>
      <c r="B9" s="13" t="s">
        <v>10</v>
      </c>
      <c r="C9" s="14"/>
      <c r="D9" s="15">
        <v>42004</v>
      </c>
    </row>
    <row r="10" spans="1:6" s="2" customFormat="1" x14ac:dyDescent="0.25">
      <c r="A10" s="16" t="s">
        <v>11</v>
      </c>
      <c r="B10" s="16"/>
      <c r="C10" s="16"/>
      <c r="D10" s="16"/>
    </row>
    <row r="11" spans="1:6" s="2" customFormat="1" x14ac:dyDescent="0.25">
      <c r="A11" s="12" t="s">
        <v>12</v>
      </c>
      <c r="B11" s="17" t="s">
        <v>13</v>
      </c>
      <c r="C11" s="18" t="s">
        <v>6</v>
      </c>
      <c r="D11" s="19"/>
    </row>
    <row r="12" spans="1:6" s="2" customFormat="1" ht="75" x14ac:dyDescent="0.25">
      <c r="A12" s="12" t="s">
        <v>14</v>
      </c>
      <c r="B12" s="17" t="s">
        <v>15</v>
      </c>
      <c r="C12" s="18" t="s">
        <v>16</v>
      </c>
      <c r="D12" s="20">
        <f>'[1]ВШ 17 к1'!$E$44</f>
        <v>32244000.969999999</v>
      </c>
    </row>
    <row r="13" spans="1:6" s="2" customFormat="1" ht="75" x14ac:dyDescent="0.25">
      <c r="A13" s="12" t="s">
        <v>17</v>
      </c>
      <c r="B13" s="17" t="s">
        <v>18</v>
      </c>
      <c r="C13" s="18" t="s">
        <v>16</v>
      </c>
      <c r="D13" s="20">
        <f>'[1]ВШ 17 к1'!$F$44</f>
        <v>34469987.370000005</v>
      </c>
      <c r="F13" s="5"/>
    </row>
    <row r="14" spans="1:6" s="2" customFormat="1" ht="90" x14ac:dyDescent="0.25">
      <c r="A14" s="12" t="s">
        <v>19</v>
      </c>
      <c r="B14" s="17" t="s">
        <v>20</v>
      </c>
      <c r="C14" s="18" t="s">
        <v>16</v>
      </c>
      <c r="D14" s="20">
        <f>SUM(D15,D18:D22)</f>
        <v>14148444.788278559</v>
      </c>
    </row>
    <row r="15" spans="1:6" s="2" customFormat="1" x14ac:dyDescent="0.25">
      <c r="A15" s="12" t="s">
        <v>21</v>
      </c>
      <c r="B15" s="21" t="s">
        <v>22</v>
      </c>
      <c r="C15" s="18" t="s">
        <v>16</v>
      </c>
      <c r="D15" s="20">
        <f>D16+D17</f>
        <v>11378490.203279074</v>
      </c>
    </row>
    <row r="16" spans="1:6" s="2" customFormat="1" ht="31.5" customHeight="1" x14ac:dyDescent="0.25">
      <c r="A16" s="12" t="s">
        <v>23</v>
      </c>
      <c r="B16" s="21" t="s">
        <v>24</v>
      </c>
      <c r="C16" s="18" t="s">
        <v>16</v>
      </c>
      <c r="D16" s="20">
        <f>'[1]ВШ 17 к1'!$K$37</f>
        <v>8950971.9520333633</v>
      </c>
    </row>
    <row r="17" spans="1:4" s="2" customFormat="1" ht="30" x14ac:dyDescent="0.25">
      <c r="A17" s="12" t="s">
        <v>25</v>
      </c>
      <c r="B17" s="21" t="s">
        <v>26</v>
      </c>
      <c r="C17" s="18" t="s">
        <v>16</v>
      </c>
      <c r="D17" s="20">
        <f>'[1]ВШ 17 к1'!$K$36</f>
        <v>2427518.2512457115</v>
      </c>
    </row>
    <row r="18" spans="1:4" s="2" customFormat="1" x14ac:dyDescent="0.25">
      <c r="A18" s="12" t="s">
        <v>27</v>
      </c>
      <c r="B18" s="21" t="s">
        <v>28</v>
      </c>
      <c r="C18" s="18" t="s">
        <v>16</v>
      </c>
      <c r="D18" s="20">
        <f>'[1]ВШ 17 к1'!$K$38</f>
        <v>1040010.0528242773</v>
      </c>
    </row>
    <row r="19" spans="1:4" s="2" customFormat="1" x14ac:dyDescent="0.25">
      <c r="A19" s="12" t="s">
        <v>29</v>
      </c>
      <c r="B19" s="21" t="s">
        <v>30</v>
      </c>
      <c r="C19" s="18" t="s">
        <v>16</v>
      </c>
      <c r="D19" s="20">
        <f>'[1]ВШ 17 к1'!$K$39</f>
        <v>1586557.5321752068</v>
      </c>
    </row>
    <row r="20" spans="1:4" s="2" customFormat="1" x14ac:dyDescent="0.25">
      <c r="A20" s="12" t="s">
        <v>31</v>
      </c>
      <c r="B20" s="21" t="s">
        <v>32</v>
      </c>
      <c r="C20" s="18" t="s">
        <v>16</v>
      </c>
      <c r="D20" s="20">
        <v>0</v>
      </c>
    </row>
    <row r="21" spans="1:4" s="2" customFormat="1" x14ac:dyDescent="0.25">
      <c r="A21" s="12" t="s">
        <v>33</v>
      </c>
      <c r="B21" s="21" t="s">
        <v>34</v>
      </c>
      <c r="C21" s="18" t="s">
        <v>16</v>
      </c>
      <c r="D21" s="20">
        <f>'[1]ВШ 17 к1'!$K$40</f>
        <v>143387</v>
      </c>
    </row>
    <row r="22" spans="1:4" s="2" customFormat="1" x14ac:dyDescent="0.25">
      <c r="A22" s="12" t="s">
        <v>35</v>
      </c>
      <c r="B22" s="21" t="s">
        <v>36</v>
      </c>
      <c r="C22" s="18" t="s">
        <v>16</v>
      </c>
      <c r="D22" s="20"/>
    </row>
    <row r="23" spans="1:4" s="2" customFormat="1" ht="30" x14ac:dyDescent="0.25">
      <c r="A23" s="12" t="s">
        <v>37</v>
      </c>
      <c r="B23" s="17" t="s">
        <v>38</v>
      </c>
      <c r="C23" s="18" t="s">
        <v>6</v>
      </c>
      <c r="D23" s="19"/>
    </row>
    <row r="24" spans="1:4" s="2" customFormat="1" ht="45" x14ac:dyDescent="0.25">
      <c r="A24" s="12" t="s">
        <v>39</v>
      </c>
      <c r="B24" s="17" t="s">
        <v>40</v>
      </c>
      <c r="C24" s="18" t="s">
        <v>6</v>
      </c>
      <c r="D24" s="19"/>
    </row>
    <row r="25" spans="1:4" s="2" customFormat="1" x14ac:dyDescent="0.25">
      <c r="D25" s="3"/>
    </row>
  </sheetData>
  <mergeCells count="2">
    <mergeCell ref="A4:D4"/>
    <mergeCell ref="A10:D10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"/>
  <sheetViews>
    <sheetView workbookViewId="0">
      <selection activeCell="J13" sqref="J13"/>
    </sheetView>
  </sheetViews>
  <sheetFormatPr defaultRowHeight="15.75" x14ac:dyDescent="0.25"/>
  <cols>
    <col min="1" max="1" width="5.85546875" style="1" customWidth="1"/>
    <col min="2" max="2" width="41.140625" style="1" customWidth="1"/>
    <col min="3" max="3" width="11.42578125" style="1" customWidth="1"/>
    <col min="4" max="4" width="28.85546875" style="4" customWidth="1"/>
    <col min="5" max="5" width="9.140625" style="1"/>
    <col min="6" max="6" width="12.7109375" style="1" bestFit="1" customWidth="1"/>
    <col min="7" max="16384" width="9.140625" style="1"/>
  </cols>
  <sheetData>
    <row r="1" spans="1:6" x14ac:dyDescent="0.25">
      <c r="B1" s="7" t="s">
        <v>42</v>
      </c>
    </row>
    <row r="2" spans="1:6" x14ac:dyDescent="0.25">
      <c r="A2" s="6"/>
      <c r="B2" s="6" t="s">
        <v>44</v>
      </c>
      <c r="C2" s="6"/>
      <c r="D2" s="8"/>
    </row>
    <row r="3" spans="1:6" x14ac:dyDescent="0.25">
      <c r="A3" s="6"/>
      <c r="B3" s="6"/>
      <c r="C3" s="6"/>
      <c r="D3" s="8"/>
    </row>
    <row r="4" spans="1:6" ht="32.25" customHeight="1" x14ac:dyDescent="0.25">
      <c r="A4" s="9" t="s">
        <v>0</v>
      </c>
      <c r="B4" s="9"/>
      <c r="C4" s="9"/>
      <c r="D4" s="9"/>
    </row>
    <row r="5" spans="1:6" x14ac:dyDescent="0.25">
      <c r="A5" s="6"/>
      <c r="B5" s="6"/>
      <c r="C5" s="6"/>
      <c r="D5" s="8"/>
    </row>
    <row r="6" spans="1:6" ht="31.5" x14ac:dyDescent="0.25">
      <c r="A6" s="10" t="s">
        <v>1</v>
      </c>
      <c r="B6" s="10" t="s">
        <v>2</v>
      </c>
      <c r="C6" s="10" t="s">
        <v>3</v>
      </c>
      <c r="D6" s="11" t="s">
        <v>4</v>
      </c>
    </row>
    <row r="7" spans="1:6" s="2" customFormat="1" ht="31.5" x14ac:dyDescent="0.25">
      <c r="A7" s="12" t="s">
        <v>49</v>
      </c>
      <c r="B7" s="13" t="s">
        <v>5</v>
      </c>
      <c r="C7" s="14" t="s">
        <v>6</v>
      </c>
      <c r="D7" s="15">
        <v>42093</v>
      </c>
    </row>
    <row r="8" spans="1:6" s="2" customFormat="1" x14ac:dyDescent="0.25">
      <c r="A8" s="12" t="s">
        <v>7</v>
      </c>
      <c r="B8" s="13" t="s">
        <v>8</v>
      </c>
      <c r="C8" s="14"/>
      <c r="D8" s="15">
        <v>41640</v>
      </c>
    </row>
    <row r="9" spans="1:6" s="2" customFormat="1" x14ac:dyDescent="0.25">
      <c r="A9" s="12" t="s">
        <v>9</v>
      </c>
      <c r="B9" s="13" t="s">
        <v>10</v>
      </c>
      <c r="C9" s="14"/>
      <c r="D9" s="15">
        <v>42004</v>
      </c>
    </row>
    <row r="10" spans="1:6" s="2" customFormat="1" x14ac:dyDescent="0.25">
      <c r="A10" s="16" t="s">
        <v>11</v>
      </c>
      <c r="B10" s="16"/>
      <c r="C10" s="16"/>
      <c r="D10" s="16"/>
    </row>
    <row r="11" spans="1:6" s="2" customFormat="1" x14ac:dyDescent="0.25">
      <c r="A11" s="12" t="s">
        <v>12</v>
      </c>
      <c r="B11" s="17" t="s">
        <v>13</v>
      </c>
      <c r="C11" s="18" t="s">
        <v>6</v>
      </c>
      <c r="D11" s="19"/>
    </row>
    <row r="12" spans="1:6" s="2" customFormat="1" ht="75" x14ac:dyDescent="0.25">
      <c r="A12" s="12" t="s">
        <v>14</v>
      </c>
      <c r="B12" s="17" t="s">
        <v>15</v>
      </c>
      <c r="C12" s="18" t="s">
        <v>16</v>
      </c>
      <c r="D12" s="20">
        <f>8102972.1+8179989.1+8352898.4</f>
        <v>24635859.600000001</v>
      </c>
    </row>
    <row r="13" spans="1:6" s="2" customFormat="1" ht="75" x14ac:dyDescent="0.25">
      <c r="A13" s="12" t="s">
        <v>17</v>
      </c>
      <c r="B13" s="17" t="s">
        <v>18</v>
      </c>
      <c r="C13" s="18" t="s">
        <v>16</v>
      </c>
      <c r="D13" s="20">
        <f>8764677.15925366+8441132.7+8548320.77</f>
        <v>25754130.629253659</v>
      </c>
      <c r="F13" s="5"/>
    </row>
    <row r="14" spans="1:6" s="2" customFormat="1" ht="90" x14ac:dyDescent="0.25">
      <c r="A14" s="12" t="s">
        <v>19</v>
      </c>
      <c r="B14" s="17" t="s">
        <v>20</v>
      </c>
      <c r="C14" s="18" t="s">
        <v>16</v>
      </c>
      <c r="D14" s="20">
        <f>SUM(D15,D18:D22)</f>
        <v>17518176</v>
      </c>
    </row>
    <row r="15" spans="1:6" s="2" customFormat="1" x14ac:dyDescent="0.25">
      <c r="A15" s="12" t="s">
        <v>21</v>
      </c>
      <c r="B15" s="21" t="s">
        <v>22</v>
      </c>
      <c r="C15" s="18" t="s">
        <v>16</v>
      </c>
      <c r="D15" s="20">
        <f>D16+D17</f>
        <v>15079217.100000001</v>
      </c>
    </row>
    <row r="16" spans="1:6" s="2" customFormat="1" ht="31.5" customHeight="1" x14ac:dyDescent="0.25">
      <c r="A16" s="12" t="s">
        <v>23</v>
      </c>
      <c r="B16" s="21" t="s">
        <v>24</v>
      </c>
      <c r="C16" s="18" t="s">
        <v>16</v>
      </c>
      <c r="D16" s="20">
        <f>(5026405.7*3)/3*2</f>
        <v>10052811.4</v>
      </c>
    </row>
    <row r="17" spans="1:4" s="2" customFormat="1" ht="30" x14ac:dyDescent="0.25">
      <c r="A17" s="12" t="s">
        <v>25</v>
      </c>
      <c r="B17" s="21" t="s">
        <v>26</v>
      </c>
      <c r="C17" s="18" t="s">
        <v>16</v>
      </c>
      <c r="D17" s="20">
        <f>(5026405.7*3)/3*1</f>
        <v>5026405.7</v>
      </c>
    </row>
    <row r="18" spans="1:4" s="2" customFormat="1" x14ac:dyDescent="0.25">
      <c r="A18" s="12" t="s">
        <v>27</v>
      </c>
      <c r="B18" s="21" t="s">
        <v>28</v>
      </c>
      <c r="C18" s="18" t="s">
        <v>16</v>
      </c>
      <c r="D18" s="20">
        <f>(762584*3)/3*1</f>
        <v>762584</v>
      </c>
    </row>
    <row r="19" spans="1:4" s="2" customFormat="1" x14ac:dyDescent="0.25">
      <c r="A19" s="12" t="s">
        <v>29</v>
      </c>
      <c r="B19" s="21" t="s">
        <v>30</v>
      </c>
      <c r="C19" s="18" t="s">
        <v>16</v>
      </c>
      <c r="D19" s="20">
        <f>(762584*3)/3*2</f>
        <v>1525168</v>
      </c>
    </row>
    <row r="20" spans="1:4" s="2" customFormat="1" x14ac:dyDescent="0.25">
      <c r="A20" s="12" t="s">
        <v>31</v>
      </c>
      <c r="B20" s="21" t="s">
        <v>32</v>
      </c>
      <c r="C20" s="18" t="s">
        <v>16</v>
      </c>
      <c r="D20" s="20">
        <v>0</v>
      </c>
    </row>
    <row r="21" spans="1:4" s="2" customFormat="1" x14ac:dyDescent="0.25">
      <c r="A21" s="12" t="s">
        <v>33</v>
      </c>
      <c r="B21" s="21" t="s">
        <v>34</v>
      </c>
      <c r="C21" s="18" t="s">
        <v>16</v>
      </c>
      <c r="D21" s="20">
        <f>50402.3*3</f>
        <v>151206.90000000002</v>
      </c>
    </row>
    <row r="22" spans="1:4" s="2" customFormat="1" x14ac:dyDescent="0.25">
      <c r="A22" s="12" t="s">
        <v>35</v>
      </c>
      <c r="B22" s="21" t="s">
        <v>36</v>
      </c>
      <c r="C22" s="18" t="s">
        <v>16</v>
      </c>
      <c r="D22" s="20"/>
    </row>
    <row r="23" spans="1:4" s="2" customFormat="1" ht="30" x14ac:dyDescent="0.25">
      <c r="A23" s="12" t="s">
        <v>37</v>
      </c>
      <c r="B23" s="17" t="s">
        <v>38</v>
      </c>
      <c r="C23" s="18" t="s">
        <v>6</v>
      </c>
      <c r="D23" s="19"/>
    </row>
    <row r="24" spans="1:4" s="2" customFormat="1" ht="45" x14ac:dyDescent="0.25">
      <c r="A24" s="12" t="s">
        <v>39</v>
      </c>
      <c r="B24" s="17" t="s">
        <v>40</v>
      </c>
      <c r="C24" s="18" t="s">
        <v>6</v>
      </c>
      <c r="D24" s="19"/>
    </row>
    <row r="25" spans="1:4" s="2" customFormat="1" x14ac:dyDescent="0.25">
      <c r="D25" s="3"/>
    </row>
  </sheetData>
  <mergeCells count="2">
    <mergeCell ref="A4:D4"/>
    <mergeCell ref="A10:D1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"/>
  <sheetViews>
    <sheetView workbookViewId="0">
      <selection activeCell="D14" sqref="D14"/>
    </sheetView>
  </sheetViews>
  <sheetFormatPr defaultRowHeight="15.75" x14ac:dyDescent="0.25"/>
  <cols>
    <col min="1" max="1" width="5.85546875" style="1" customWidth="1"/>
    <col min="2" max="2" width="41.140625" style="1" customWidth="1"/>
    <col min="3" max="3" width="11.42578125" style="1" customWidth="1"/>
    <col min="4" max="4" width="28.85546875" style="4" customWidth="1"/>
    <col min="5" max="5" width="9.140625" style="1"/>
    <col min="6" max="6" width="12.7109375" style="1" bestFit="1" customWidth="1"/>
    <col min="7" max="16384" width="9.140625" style="1"/>
  </cols>
  <sheetData>
    <row r="1" spans="1:6" x14ac:dyDescent="0.25">
      <c r="A1" s="6"/>
      <c r="B1" s="7" t="s">
        <v>45</v>
      </c>
      <c r="C1" s="6"/>
      <c r="D1" s="8"/>
    </row>
    <row r="2" spans="1:6" x14ac:dyDescent="0.25">
      <c r="A2" s="6"/>
      <c r="B2" s="6" t="s">
        <v>46</v>
      </c>
      <c r="C2" s="6"/>
      <c r="D2" s="8"/>
    </row>
    <row r="3" spans="1:6" x14ac:dyDescent="0.25">
      <c r="A3" s="6"/>
      <c r="B3" s="6"/>
      <c r="C3" s="6"/>
      <c r="D3" s="8"/>
    </row>
    <row r="4" spans="1:6" ht="32.25" customHeight="1" x14ac:dyDescent="0.25">
      <c r="A4" s="9" t="s">
        <v>0</v>
      </c>
      <c r="B4" s="9"/>
      <c r="C4" s="9"/>
      <c r="D4" s="9"/>
    </row>
    <row r="5" spans="1:6" x14ac:dyDescent="0.25">
      <c r="A5" s="6"/>
      <c r="B5" s="6"/>
      <c r="C5" s="6"/>
      <c r="D5" s="8"/>
    </row>
    <row r="6" spans="1:6" ht="31.5" x14ac:dyDescent="0.25">
      <c r="A6" s="10" t="s">
        <v>1</v>
      </c>
      <c r="B6" s="10" t="s">
        <v>2</v>
      </c>
      <c r="C6" s="10" t="s">
        <v>3</v>
      </c>
      <c r="D6" s="11" t="s">
        <v>4</v>
      </c>
    </row>
    <row r="7" spans="1:6" s="2" customFormat="1" ht="31.5" x14ac:dyDescent="0.25">
      <c r="A7" s="12" t="s">
        <v>49</v>
      </c>
      <c r="B7" s="13" t="s">
        <v>5</v>
      </c>
      <c r="C7" s="14" t="s">
        <v>6</v>
      </c>
      <c r="D7" s="15">
        <v>42093</v>
      </c>
    </row>
    <row r="8" spans="1:6" s="2" customFormat="1" x14ac:dyDescent="0.25">
      <c r="A8" s="12" t="s">
        <v>7</v>
      </c>
      <c r="B8" s="13" t="s">
        <v>8</v>
      </c>
      <c r="C8" s="14"/>
      <c r="D8" s="15">
        <v>41640</v>
      </c>
    </row>
    <row r="9" spans="1:6" s="2" customFormat="1" x14ac:dyDescent="0.25">
      <c r="A9" s="12" t="s">
        <v>9</v>
      </c>
      <c r="B9" s="13" t="s">
        <v>10</v>
      </c>
      <c r="C9" s="14"/>
      <c r="D9" s="15">
        <v>42004</v>
      </c>
    </row>
    <row r="10" spans="1:6" s="2" customFormat="1" x14ac:dyDescent="0.25">
      <c r="A10" s="16" t="s">
        <v>11</v>
      </c>
      <c r="B10" s="16"/>
      <c r="C10" s="16"/>
      <c r="D10" s="16"/>
    </row>
    <row r="11" spans="1:6" s="2" customFormat="1" x14ac:dyDescent="0.25">
      <c r="A11" s="12" t="s">
        <v>12</v>
      </c>
      <c r="B11" s="17" t="s">
        <v>13</v>
      </c>
      <c r="C11" s="18" t="s">
        <v>6</v>
      </c>
      <c r="D11" s="19"/>
    </row>
    <row r="12" spans="1:6" s="2" customFormat="1" ht="75" x14ac:dyDescent="0.25">
      <c r="A12" s="12" t="s">
        <v>14</v>
      </c>
      <c r="B12" s="17" t="s">
        <v>15</v>
      </c>
      <c r="C12" s="18" t="s">
        <v>16</v>
      </c>
      <c r="D12" s="20">
        <f>'[1]Просвещение 15'!$E$37</f>
        <v>14881999.999999998</v>
      </c>
    </row>
    <row r="13" spans="1:6" s="2" customFormat="1" ht="75" x14ac:dyDescent="0.25">
      <c r="A13" s="12" t="s">
        <v>17</v>
      </c>
      <c r="B13" s="17" t="s">
        <v>18</v>
      </c>
      <c r="C13" s="18" t="s">
        <v>16</v>
      </c>
      <c r="D13" s="20">
        <f>'[1]Просвещение 15'!$F$37</f>
        <v>8455519.6699999999</v>
      </c>
      <c r="F13" s="5"/>
    </row>
    <row r="14" spans="1:6" s="2" customFormat="1" ht="90" x14ac:dyDescent="0.25">
      <c r="A14" s="12" t="s">
        <v>19</v>
      </c>
      <c r="B14" s="17" t="s">
        <v>20</v>
      </c>
      <c r="C14" s="18" t="s">
        <v>16</v>
      </c>
      <c r="D14" s="20">
        <f>SUM(D15,D18:D22)</f>
        <v>0</v>
      </c>
    </row>
    <row r="15" spans="1:6" s="2" customFormat="1" x14ac:dyDescent="0.25">
      <c r="A15" s="12" t="s">
        <v>21</v>
      </c>
      <c r="B15" s="21" t="s">
        <v>22</v>
      </c>
      <c r="C15" s="18" t="s">
        <v>16</v>
      </c>
      <c r="D15" s="20">
        <f>D16+D17</f>
        <v>0</v>
      </c>
    </row>
    <row r="16" spans="1:6" s="2" customFormat="1" ht="31.5" customHeight="1" x14ac:dyDescent="0.25">
      <c r="A16" s="12" t="s">
        <v>23</v>
      </c>
      <c r="B16" s="21" t="s">
        <v>24</v>
      </c>
      <c r="C16" s="18" t="s">
        <v>16</v>
      </c>
      <c r="D16" s="20">
        <v>0</v>
      </c>
    </row>
    <row r="17" spans="1:4" s="2" customFormat="1" ht="30" x14ac:dyDescent="0.25">
      <c r="A17" s="12" t="s">
        <v>25</v>
      </c>
      <c r="B17" s="21" t="s">
        <v>26</v>
      </c>
      <c r="C17" s="18" t="s">
        <v>16</v>
      </c>
      <c r="D17" s="20">
        <v>0</v>
      </c>
    </row>
    <row r="18" spans="1:4" s="2" customFormat="1" x14ac:dyDescent="0.25">
      <c r="A18" s="12" t="s">
        <v>27</v>
      </c>
      <c r="B18" s="21" t="s">
        <v>28</v>
      </c>
      <c r="C18" s="18" t="s">
        <v>16</v>
      </c>
      <c r="D18" s="20">
        <v>0</v>
      </c>
    </row>
    <row r="19" spans="1:4" s="2" customFormat="1" x14ac:dyDescent="0.25">
      <c r="A19" s="12" t="s">
        <v>29</v>
      </c>
      <c r="B19" s="21" t="s">
        <v>30</v>
      </c>
      <c r="C19" s="18" t="s">
        <v>16</v>
      </c>
      <c r="D19" s="20">
        <v>0</v>
      </c>
    </row>
    <row r="20" spans="1:4" s="2" customFormat="1" x14ac:dyDescent="0.25">
      <c r="A20" s="12" t="s">
        <v>31</v>
      </c>
      <c r="B20" s="21" t="s">
        <v>32</v>
      </c>
      <c r="C20" s="18" t="s">
        <v>16</v>
      </c>
      <c r="D20" s="20">
        <v>0</v>
      </c>
    </row>
    <row r="21" spans="1:4" s="2" customFormat="1" x14ac:dyDescent="0.25">
      <c r="A21" s="12" t="s">
        <v>33</v>
      </c>
      <c r="B21" s="21" t="s">
        <v>34</v>
      </c>
      <c r="C21" s="18" t="s">
        <v>16</v>
      </c>
      <c r="D21" s="20">
        <v>0</v>
      </c>
    </row>
    <row r="22" spans="1:4" s="2" customFormat="1" x14ac:dyDescent="0.25">
      <c r="A22" s="12" t="s">
        <v>35</v>
      </c>
      <c r="B22" s="21" t="s">
        <v>36</v>
      </c>
      <c r="C22" s="18" t="s">
        <v>16</v>
      </c>
      <c r="D22" s="20">
        <v>0</v>
      </c>
    </row>
    <row r="23" spans="1:4" s="2" customFormat="1" ht="30" x14ac:dyDescent="0.25">
      <c r="A23" s="12" t="s">
        <v>37</v>
      </c>
      <c r="B23" s="17" t="s">
        <v>38</v>
      </c>
      <c r="C23" s="18" t="s">
        <v>6</v>
      </c>
      <c r="D23" s="19"/>
    </row>
    <row r="24" spans="1:4" s="2" customFormat="1" ht="45" x14ac:dyDescent="0.25">
      <c r="A24" s="12" t="s">
        <v>39</v>
      </c>
      <c r="B24" s="17" t="s">
        <v>40</v>
      </c>
      <c r="C24" s="18" t="s">
        <v>6</v>
      </c>
      <c r="D24" s="19"/>
    </row>
    <row r="25" spans="1:4" s="2" customFormat="1" x14ac:dyDescent="0.25">
      <c r="D25" s="3"/>
    </row>
  </sheetData>
  <mergeCells count="2">
    <mergeCell ref="A4:D4"/>
    <mergeCell ref="A10:D10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F16" sqref="F16"/>
    </sheetView>
  </sheetViews>
  <sheetFormatPr defaultRowHeight="15.75" x14ac:dyDescent="0.25"/>
  <cols>
    <col min="1" max="1" width="5.85546875" style="1" customWidth="1"/>
    <col min="2" max="2" width="41.140625" style="1" customWidth="1"/>
    <col min="3" max="3" width="11.42578125" style="1" customWidth="1"/>
    <col min="4" max="4" width="28.85546875" style="4" customWidth="1"/>
    <col min="5" max="5" width="9.140625" style="1"/>
    <col min="6" max="6" width="12.7109375" style="1" bestFit="1" customWidth="1"/>
    <col min="7" max="16384" width="9.140625" style="1"/>
  </cols>
  <sheetData>
    <row r="1" spans="1:6" x14ac:dyDescent="0.25">
      <c r="A1" s="6"/>
      <c r="B1" s="7" t="s">
        <v>47</v>
      </c>
      <c r="C1" s="6"/>
      <c r="D1" s="8"/>
    </row>
    <row r="2" spans="1:6" x14ac:dyDescent="0.25">
      <c r="A2" s="6"/>
      <c r="B2" s="6" t="s">
        <v>48</v>
      </c>
      <c r="C2" s="6"/>
      <c r="D2" s="8"/>
    </row>
    <row r="3" spans="1:6" x14ac:dyDescent="0.25">
      <c r="A3" s="6"/>
      <c r="B3" s="6"/>
      <c r="C3" s="6"/>
      <c r="D3" s="8"/>
    </row>
    <row r="4" spans="1:6" ht="32.25" customHeight="1" x14ac:dyDescent="0.25">
      <c r="A4" s="9" t="s">
        <v>0</v>
      </c>
      <c r="B4" s="9"/>
      <c r="C4" s="9"/>
      <c r="D4" s="9"/>
    </row>
    <row r="5" spans="1:6" x14ac:dyDescent="0.25">
      <c r="A5" s="6"/>
      <c r="B5" s="6"/>
      <c r="C5" s="6"/>
      <c r="D5" s="8"/>
    </row>
    <row r="6" spans="1:6" ht="31.5" x14ac:dyDescent="0.25">
      <c r="A6" s="10" t="s">
        <v>1</v>
      </c>
      <c r="B6" s="10" t="s">
        <v>2</v>
      </c>
      <c r="C6" s="10" t="s">
        <v>3</v>
      </c>
      <c r="D6" s="11" t="s">
        <v>4</v>
      </c>
    </row>
    <row r="7" spans="1:6" s="2" customFormat="1" ht="31.5" x14ac:dyDescent="0.25">
      <c r="A7" s="12" t="s">
        <v>49</v>
      </c>
      <c r="B7" s="13" t="s">
        <v>5</v>
      </c>
      <c r="C7" s="14" t="s">
        <v>6</v>
      </c>
      <c r="D7" s="15">
        <v>42093</v>
      </c>
    </row>
    <row r="8" spans="1:6" s="2" customFormat="1" x14ac:dyDescent="0.25">
      <c r="A8" s="12" t="s">
        <v>7</v>
      </c>
      <c r="B8" s="13" t="s">
        <v>8</v>
      </c>
      <c r="C8" s="14"/>
      <c r="D8" s="15">
        <v>41640</v>
      </c>
    </row>
    <row r="9" spans="1:6" s="2" customFormat="1" x14ac:dyDescent="0.25">
      <c r="A9" s="12" t="s">
        <v>9</v>
      </c>
      <c r="B9" s="13" t="s">
        <v>10</v>
      </c>
      <c r="C9" s="14"/>
      <c r="D9" s="15">
        <v>42004</v>
      </c>
    </row>
    <row r="10" spans="1:6" s="2" customFormat="1" x14ac:dyDescent="0.25">
      <c r="A10" s="16" t="s">
        <v>11</v>
      </c>
      <c r="B10" s="16"/>
      <c r="C10" s="16"/>
      <c r="D10" s="16"/>
    </row>
    <row r="11" spans="1:6" s="2" customFormat="1" x14ac:dyDescent="0.25">
      <c r="A11" s="12" t="s">
        <v>12</v>
      </c>
      <c r="B11" s="17" t="s">
        <v>13</v>
      </c>
      <c r="C11" s="18" t="s">
        <v>6</v>
      </c>
      <c r="D11" s="19"/>
    </row>
    <row r="12" spans="1:6" s="2" customFormat="1" ht="75" x14ac:dyDescent="0.25">
      <c r="A12" s="12" t="s">
        <v>14</v>
      </c>
      <c r="B12" s="17" t="s">
        <v>15</v>
      </c>
      <c r="C12" s="18" t="s">
        <v>16</v>
      </c>
      <c r="D12" s="20">
        <f>17296386+6955991.89+3379794.5</f>
        <v>27632172.390000001</v>
      </c>
    </row>
    <row r="13" spans="1:6" s="2" customFormat="1" ht="75" x14ac:dyDescent="0.25">
      <c r="A13" s="12" t="s">
        <v>17</v>
      </c>
      <c r="B13" s="17" t="s">
        <v>18</v>
      </c>
      <c r="C13" s="18" t="s">
        <v>16</v>
      </c>
      <c r="D13" s="20">
        <f>17479535.5+7194652.9+3298658.4</f>
        <v>27972846.799999997</v>
      </c>
      <c r="F13" s="5"/>
    </row>
    <row r="14" spans="1:6" s="2" customFormat="1" ht="90" x14ac:dyDescent="0.25">
      <c r="A14" s="12" t="s">
        <v>19</v>
      </c>
      <c r="B14" s="17" t="s">
        <v>20</v>
      </c>
      <c r="C14" s="18" t="s">
        <v>16</v>
      </c>
      <c r="D14" s="20">
        <f>SUM(D15,D18:D22)</f>
        <v>1707293.41</v>
      </c>
    </row>
    <row r="15" spans="1:6" s="2" customFormat="1" x14ac:dyDescent="0.25">
      <c r="A15" s="12" t="s">
        <v>21</v>
      </c>
      <c r="B15" s="21" t="s">
        <v>22</v>
      </c>
      <c r="C15" s="18" t="s">
        <v>16</v>
      </c>
      <c r="D15" s="20">
        <f>D16+D17</f>
        <v>1593498</v>
      </c>
    </row>
    <row r="16" spans="1:6" s="2" customFormat="1" ht="31.5" customHeight="1" x14ac:dyDescent="0.25">
      <c r="A16" s="12" t="s">
        <v>23</v>
      </c>
      <c r="B16" s="21" t="s">
        <v>24</v>
      </c>
      <c r="C16" s="18" t="s">
        <v>16</v>
      </c>
      <c r="D16" s="20">
        <f>(1415065+178433)/3*2</f>
        <v>1062332</v>
      </c>
    </row>
    <row r="17" spans="1:4" s="2" customFormat="1" ht="30" x14ac:dyDescent="0.25">
      <c r="A17" s="12" t="s">
        <v>25</v>
      </c>
      <c r="B17" s="21" t="s">
        <v>26</v>
      </c>
      <c r="C17" s="18" t="s">
        <v>16</v>
      </c>
      <c r="D17" s="20">
        <f>(1415065+178433)/3*1</f>
        <v>531166</v>
      </c>
    </row>
    <row r="18" spans="1:4" s="2" customFormat="1" x14ac:dyDescent="0.25">
      <c r="A18" s="12" t="s">
        <v>27</v>
      </c>
      <c r="B18" s="21" t="s">
        <v>28</v>
      </c>
      <c r="C18" s="18" t="s">
        <v>16</v>
      </c>
      <c r="D18" s="20">
        <f>(82260+25960)/3*1</f>
        <v>36073.333333333336</v>
      </c>
    </row>
    <row r="19" spans="1:4" s="2" customFormat="1" x14ac:dyDescent="0.25">
      <c r="A19" s="12" t="s">
        <v>29</v>
      </c>
      <c r="B19" s="21" t="s">
        <v>30</v>
      </c>
      <c r="C19" s="18" t="s">
        <v>16</v>
      </c>
      <c r="D19" s="20">
        <f>(82260+25960)/3*2</f>
        <v>72146.666666666672</v>
      </c>
    </row>
    <row r="20" spans="1:4" s="2" customFormat="1" x14ac:dyDescent="0.25">
      <c r="A20" s="12" t="s">
        <v>31</v>
      </c>
      <c r="B20" s="21" t="s">
        <v>32</v>
      </c>
      <c r="C20" s="18" t="s">
        <v>16</v>
      </c>
      <c r="D20" s="20">
        <v>0</v>
      </c>
    </row>
    <row r="21" spans="1:4" s="2" customFormat="1" x14ac:dyDescent="0.25">
      <c r="A21" s="12" t="s">
        <v>33</v>
      </c>
      <c r="B21" s="21" t="s">
        <v>34</v>
      </c>
      <c r="C21" s="18" t="s">
        <v>16</v>
      </c>
      <c r="D21" s="20">
        <f>5575.41+0</f>
        <v>5575.41</v>
      </c>
    </row>
    <row r="22" spans="1:4" s="2" customFormat="1" x14ac:dyDescent="0.25">
      <c r="A22" s="12" t="s">
        <v>35</v>
      </c>
      <c r="B22" s="21" t="s">
        <v>36</v>
      </c>
      <c r="C22" s="18" t="s">
        <v>16</v>
      </c>
      <c r="D22" s="20">
        <v>0</v>
      </c>
    </row>
    <row r="23" spans="1:4" s="2" customFormat="1" ht="30" x14ac:dyDescent="0.25">
      <c r="A23" s="12" t="s">
        <v>37</v>
      </c>
      <c r="B23" s="17" t="s">
        <v>38</v>
      </c>
      <c r="C23" s="18" t="s">
        <v>6</v>
      </c>
      <c r="D23" s="19"/>
    </row>
    <row r="24" spans="1:4" s="2" customFormat="1" ht="45" x14ac:dyDescent="0.25">
      <c r="A24" s="12" t="s">
        <v>39</v>
      </c>
      <c r="B24" s="17" t="s">
        <v>40</v>
      </c>
      <c r="C24" s="18" t="s">
        <v>6</v>
      </c>
      <c r="D24" s="19"/>
    </row>
    <row r="25" spans="1:4" s="2" customFormat="1" x14ac:dyDescent="0.25">
      <c r="D25" s="3"/>
    </row>
  </sheetData>
  <mergeCells count="2">
    <mergeCell ref="A4:D4"/>
    <mergeCell ref="A10:D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Шувалово</vt:lpstr>
      <vt:lpstr>Парголово</vt:lpstr>
      <vt:lpstr>Йес</vt:lpstr>
      <vt:lpstr>Пионер-Сервис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2015-10-20T09:35:03Z</dcterms:modified>
</cp:coreProperties>
</file>